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COMPARTIDA 2019\AÑO 2023\REMUNERACIONES, COMPENSACIONES Y BENEFICIOS LABORALES\NOMINA DEL PORTAL DE TRANSPARENCIA 2023\8. AGOSTO 2023\"/>
    </mc:Choice>
  </mc:AlternateContent>
  <xr:revisionPtr revIDLastSave="0" documentId="13_ncr:1_{EAECC84F-489F-45CF-BB31-76B484762D1B}" xr6:coauthVersionLast="47" xr6:coauthVersionMax="47" xr10:uidLastSave="{00000000-0000-0000-0000-000000000000}"/>
  <bookViews>
    <workbookView xWindow="-120" yWindow="-120" windowWidth="19605" windowHeight="117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O21" i="1"/>
  <c r="J20" i="1"/>
  <c r="K20" i="1"/>
  <c r="L20" i="1"/>
  <c r="M20" i="1"/>
  <c r="N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Q19" i="1" l="1"/>
  <c r="S19" i="1" s="1"/>
  <c r="P19" i="1"/>
  <c r="R20" i="1"/>
  <c r="Q17" i="1"/>
  <c r="S17" i="1" s="1"/>
  <c r="P20" i="1"/>
  <c r="Q20" i="1"/>
  <c r="S20" i="1" s="1"/>
  <c r="Q18" i="1"/>
  <c r="S18" i="1" s="1"/>
  <c r="R19" i="1"/>
  <c r="R18" i="1"/>
  <c r="P18" i="1"/>
  <c r="P17" i="1"/>
  <c r="R17" i="1"/>
  <c r="N21" i="1" l="1"/>
  <c r="M21" i="1"/>
  <c r="L21" i="1"/>
  <c r="K21" i="1"/>
  <c r="J21" i="1"/>
  <c r="R21" i="1" l="1"/>
  <c r="Q21" i="1"/>
  <c r="P21" i="1"/>
  <c r="S21" i="1" l="1"/>
</calcChain>
</file>

<file path=xl/sharedStrings.xml><?xml version="1.0" encoding="utf-8"?>
<sst xmlns="http://schemas.openxmlformats.org/spreadsheetml/2006/main" count="63" uniqueCount="59">
  <si>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</si>
  <si>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</si>
  <si>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</si>
  <si>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</si>
  <si>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</si>
  <si>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</si>
  <si>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</si>
  <si>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</si>
  <si>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</si>
  <si>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</si>
  <si>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</si>
  <si>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</si>
  <si>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</si>
  <si>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</si>
  <si>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</si>
  <si>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</si>
  <si>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</si>
  <si>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</si>
  <si>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</si>
  <si>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</si>
  <si>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</si>
  <si>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</si>
  <si>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</si>
  <si>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</si>
  <si>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</si>
  <si>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</si>
  <si>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</si>
  <si>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</si>
  <si>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</si>
  <si>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</si>
  <si>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</si>
  <si>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 xml:space="preserve">FEMENINO 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</si>
  <si>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</si>
  <si>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</si>
  <si>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</si>
  <si>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</si>
  <si>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</si>
  <si>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</si>
  <si>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</si>
  <si>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</si>
  <si>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</si>
  <si>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</si>
  <si>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</si>
  <si>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</si>
  <si>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</si>
  <si>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</si>
  <si>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</si>
  <si>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</si>
  <si>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MASCULINO</t>
  </si>
  <si>
    <t>0004-TF-2022</t>
  </si>
  <si>
    <t>0005-TF-2022</t>
  </si>
  <si>
    <t>0003-TF-2022</t>
  </si>
  <si>
    <t>ENCARGADO DEL DEPARTAMENTO DE TECNOLOGIA DE LA INFORMACION Y COMUNICACIÓN</t>
  </si>
  <si>
    <t>Cantidad de Servidores Públicos Fijos en Carrera Administrativa: 4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</si>
  <si>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</si>
  <si>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</si>
  <si>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</si>
  <si>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</si>
  <si>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Correspondiente al mes agosto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</si>
</sst>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523875</xdr:colOff>
      <xdr:row>3</xdr:row>
      <xdr:rowOff>166687</xdr:rowOff>
    </xdr:from>
    <xdr:to>
      <xdr:col>5</xdr:col>
      <xdr:colOff>514350</xdr:colOff>
      <xdr:row>8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4625" y="666750"/>
          <a:ext cx="1443038" cy="1443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7"/>
  <sheetViews>
    <sheetView tabSelected="1" zoomScale="40" zoomScaleNormal="40" workbookViewId="0">
      <pane ySplit="1" topLeftCell="A2" activePane="bottomLeft" state="frozen"/>
      <selection pane="bottomLeft" activeCell="A12" sqref="A12:T12"/>
    </sheetView>
  </sheetViews>
  <sheetFormatPr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20" ht="23.25" x14ac:dyDescent="0.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ht="18" x14ac:dyDescent="0.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  <row r="11" spans="1:20" ht="23.25" x14ac:dyDescent="0.2">
      <c r="A11" s="82" t="s">
        <v>27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ht="23.25" x14ac:dyDescent="0.2">
      <c r="A12" s="82" t="s">
        <v>58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2" t="s">
        <v>0</v>
      </c>
      <c r="B14" s="64" t="s">
        <v>1</v>
      </c>
      <c r="C14" s="9"/>
      <c r="D14" s="9"/>
      <c r="E14" s="9"/>
      <c r="F14" s="9"/>
      <c r="G14" s="64" t="s">
        <v>2</v>
      </c>
      <c r="H14" s="67" t="s">
        <v>3</v>
      </c>
      <c r="I14" s="67" t="s">
        <v>4</v>
      </c>
      <c r="J14" s="78" t="s">
        <v>5</v>
      </c>
      <c r="K14" s="79"/>
      <c r="L14" s="79"/>
      <c r="M14" s="79"/>
      <c r="N14" s="79"/>
      <c r="O14" s="80"/>
      <c r="P14" s="10"/>
      <c r="Q14" s="70" t="s">
        <v>6</v>
      </c>
      <c r="R14" s="71"/>
      <c r="S14" s="67" t="s">
        <v>7</v>
      </c>
      <c r="T14" s="67" t="s">
        <v>8</v>
      </c>
    </row>
    <row r="15" spans="1:20" ht="46.5" customHeight="1" thickBot="1" x14ac:dyDescent="0.25">
      <c r="A15" s="63"/>
      <c r="B15" s="65"/>
      <c r="C15" s="11" t="s">
        <v>9</v>
      </c>
      <c r="D15" s="11" t="s">
        <v>10</v>
      </c>
      <c r="E15" s="11" t="s">
        <v>29</v>
      </c>
      <c r="F15" s="11" t="s">
        <v>11</v>
      </c>
      <c r="G15" s="65"/>
      <c r="H15" s="68"/>
      <c r="I15" s="68"/>
      <c r="J15" s="70" t="s">
        <v>12</v>
      </c>
      <c r="K15" s="71"/>
      <c r="L15" s="72" t="s">
        <v>13</v>
      </c>
      <c r="M15" s="70" t="s">
        <v>14</v>
      </c>
      <c r="N15" s="71"/>
      <c r="O15" s="72" t="s">
        <v>15</v>
      </c>
      <c r="P15" s="67" t="s">
        <v>16</v>
      </c>
      <c r="Q15" s="75" t="s">
        <v>17</v>
      </c>
      <c r="R15" s="76" t="s">
        <v>18</v>
      </c>
      <c r="S15" s="68"/>
      <c r="T15" s="68"/>
    </row>
    <row r="16" spans="1:20" ht="33.75" customHeight="1" thickBot="1" x14ac:dyDescent="0.25">
      <c r="A16" s="63"/>
      <c r="B16" s="65"/>
      <c r="C16" s="11"/>
      <c r="D16" s="11"/>
      <c r="E16" s="11" t="s">
        <v>30</v>
      </c>
      <c r="F16" s="11"/>
      <c r="G16" s="66"/>
      <c r="H16" s="69"/>
      <c r="I16" s="69"/>
      <c r="J16" s="12" t="s">
        <v>19</v>
      </c>
      <c r="K16" s="13" t="s">
        <v>20</v>
      </c>
      <c r="L16" s="73"/>
      <c r="M16" s="12" t="s">
        <v>21</v>
      </c>
      <c r="N16" s="13" t="s">
        <v>22</v>
      </c>
      <c r="O16" s="74"/>
      <c r="P16" s="69"/>
      <c r="Q16" s="75"/>
      <c r="R16" s="77"/>
      <c r="S16" s="69"/>
      <c r="T16" s="69"/>
    </row>
    <row r="17" spans="1:20" s="19" customFormat="1" ht="62.25" customHeight="1" thickBot="1" x14ac:dyDescent="0.25">
      <c r="A17" s="48" t="s">
        <v>36</v>
      </c>
      <c r="B17" s="51" t="s">
        <v>32</v>
      </c>
      <c r="C17" s="52" t="s">
        <v>33</v>
      </c>
      <c r="D17" s="56" t="s">
        <v>34</v>
      </c>
      <c r="E17" s="53" t="s">
        <v>35</v>
      </c>
      <c r="F17" s="50" t="s">
        <v>28</v>
      </c>
      <c r="G17" s="14">
        <v>15000</v>
      </c>
      <c r="H17" s="16">
        <v>0</v>
      </c>
      <c r="I17" s="16">
        <v>25</v>
      </c>
      <c r="J17" s="16">
        <f>ROUNDUP(G17*2.87%,2)</f>
        <v>430.5</v>
      </c>
      <c r="K17" s="16">
        <f>ROUNDUP(G17*7.1%,2)</f>
        <v>1065</v>
      </c>
      <c r="L17" s="16">
        <f>+G17*1.2%</f>
        <v>180</v>
      </c>
      <c r="M17" s="16">
        <f>+G17*3.04%</f>
        <v>456</v>
      </c>
      <c r="N17" s="16">
        <f>+G17*7.09%</f>
        <v>1063.5</v>
      </c>
      <c r="O17" s="16">
        <v>0</v>
      </c>
      <c r="P17" s="16">
        <f t="shared" ref="P17:P18" si="0">+H17+I17+J17+K17+L17+M17+N17+O17</f>
        <v>3220</v>
      </c>
      <c r="Q17" s="16">
        <f t="shared" ref="Q17:Q18" si="1">ROUNDUP(H17+I17+J17+M17+O17,2)</f>
        <v>911.5</v>
      </c>
      <c r="R17" s="16">
        <f t="shared" ref="R17:R18" si="2">+K17+L17+N17</f>
        <v>2308.5</v>
      </c>
      <c r="S17" s="17">
        <f>ROUNDUP(G17-Q17,2)</f>
        <v>14088.5</v>
      </c>
      <c r="T17" s="18">
        <v>111</v>
      </c>
    </row>
    <row r="18" spans="1:20" s="19" customFormat="1" ht="62.25" customHeight="1" thickBot="1" x14ac:dyDescent="0.25">
      <c r="A18" s="48" t="s">
        <v>51</v>
      </c>
      <c r="B18" s="51" t="s">
        <v>40</v>
      </c>
      <c r="C18" s="52" t="s">
        <v>41</v>
      </c>
      <c r="D18" s="56" t="s">
        <v>42</v>
      </c>
      <c r="E18" s="53" t="s">
        <v>35</v>
      </c>
      <c r="F18" s="50" t="s">
        <v>28</v>
      </c>
      <c r="G18" s="14">
        <v>30000</v>
      </c>
      <c r="H18" s="15">
        <v>0</v>
      </c>
      <c r="I18" s="16">
        <v>25</v>
      </c>
      <c r="J18" s="16">
        <f>ROUNDUP(G18*2.87%,2)</f>
        <v>861</v>
      </c>
      <c r="K18" s="16">
        <f>ROUNDUP(G18*7.1%,2)</f>
        <v>2130</v>
      </c>
      <c r="L18" s="16">
        <f>+G18*1.2%</f>
        <v>360</v>
      </c>
      <c r="M18" s="16">
        <f>+G18*3.04%</f>
        <v>912</v>
      </c>
      <c r="N18" s="16">
        <f>+G18*7.09%</f>
        <v>2127</v>
      </c>
      <c r="O18" s="16">
        <v>3486.65</v>
      </c>
      <c r="P18" s="16">
        <f t="shared" si="0"/>
        <v>9901.65</v>
      </c>
      <c r="Q18" s="16">
        <f t="shared" si="1"/>
        <v>5284.65</v>
      </c>
      <c r="R18" s="16">
        <f t="shared" si="2"/>
        <v>4617</v>
      </c>
      <c r="S18" s="17">
        <f>ROUNDUP(G18-Q18,2)</f>
        <v>24715.35</v>
      </c>
      <c r="T18" s="18">
        <v>111</v>
      </c>
    </row>
    <row r="19" spans="1:20" s="19" customFormat="1" ht="62.25" customHeight="1" thickBot="1" x14ac:dyDescent="0.25">
      <c r="A19" s="48" t="s">
        <v>49</v>
      </c>
      <c r="B19" s="48" t="s">
        <v>43</v>
      </c>
      <c r="C19" s="49" t="s">
        <v>44</v>
      </c>
      <c r="D19" s="49" t="s">
        <v>45</v>
      </c>
      <c r="E19" s="49" t="s">
        <v>31</v>
      </c>
      <c r="F19" s="50" t="s">
        <v>28</v>
      </c>
      <c r="G19" s="14">
        <v>20000</v>
      </c>
      <c r="H19" s="16">
        <v>0</v>
      </c>
      <c r="I19" s="16">
        <v>25</v>
      </c>
      <c r="J19" s="16">
        <f>ROUNDUP(G19*2.87%,2)</f>
        <v>574</v>
      </c>
      <c r="K19" s="16">
        <f>ROUNDUP(G19*7.1%,2)</f>
        <v>1420</v>
      </c>
      <c r="L19" s="16">
        <f>+G19*1.2%</f>
        <v>240</v>
      </c>
      <c r="M19" s="16">
        <f>+G19*3.04%</f>
        <v>608</v>
      </c>
      <c r="N19" s="16">
        <f>+G19*7.09%</f>
        <v>1418</v>
      </c>
      <c r="O19" s="16">
        <v>0</v>
      </c>
      <c r="P19" s="16">
        <f t="shared" ref="P19" si="3">+H19+I19+J19+K19+L19+M19+N19+O19</f>
        <v>4285</v>
      </c>
      <c r="Q19" s="16">
        <f t="shared" ref="Q19" si="4">ROUNDUP(H19+I19+J19+M19+O19,2)</f>
        <v>1207</v>
      </c>
      <c r="R19" s="16">
        <f t="shared" ref="R19" si="5">+K19+L19+N19</f>
        <v>3078</v>
      </c>
      <c r="S19" s="17">
        <f>ROUNDUP(G19-Q19,2)</f>
        <v>18793</v>
      </c>
      <c r="T19" s="18">
        <v>111</v>
      </c>
    </row>
    <row r="20" spans="1:20" s="19" customFormat="1" ht="62.25" customHeight="1" thickBot="1" x14ac:dyDescent="0.25">
      <c r="A20" s="48" t="s">
        <v>50</v>
      </c>
      <c r="B20" s="48" t="s">
        <v>46</v>
      </c>
      <c r="C20" s="49" t="s">
        <v>47</v>
      </c>
      <c r="D20" s="49" t="s">
        <v>52</v>
      </c>
      <c r="E20" s="49" t="s">
        <v>48</v>
      </c>
      <c r="F20" s="50" t="s">
        <v>28</v>
      </c>
      <c r="G20" s="14">
        <v>13500</v>
      </c>
      <c r="H20" s="16">
        <v>0</v>
      </c>
      <c r="I20" s="16">
        <v>25</v>
      </c>
      <c r="J20" s="16">
        <f>ROUNDUP(G20*2.87%,2)</f>
        <v>387.45</v>
      </c>
      <c r="K20" s="16">
        <f>ROUNDUP(G20*7.1%,2)</f>
        <v>958.5</v>
      </c>
      <c r="L20" s="16">
        <f>+G20*1.2%</f>
        <v>162</v>
      </c>
      <c r="M20" s="16">
        <f>+G20*3.04%</f>
        <v>410.4</v>
      </c>
      <c r="N20" s="16">
        <f>+G20*7.09%</f>
        <v>957.15000000000009</v>
      </c>
      <c r="O20" s="16">
        <v>0</v>
      </c>
      <c r="P20" s="16">
        <f t="shared" ref="P20" si="6">+H20+I20+J20+K20+L20+M20+N20+O20</f>
        <v>2900.5</v>
      </c>
      <c r="Q20" s="16">
        <f t="shared" ref="Q20" si="7">ROUNDUP(H20+I20+J20+M20+O20,2)</f>
        <v>822.85</v>
      </c>
      <c r="R20" s="16">
        <f t="shared" ref="R20" si="8">+K20+L20+N20</f>
        <v>2077.65</v>
      </c>
      <c r="S20" s="17">
        <f>ROUNDUP(G20-Q20,2)</f>
        <v>12677.15</v>
      </c>
      <c r="T20" s="18">
        <v>111</v>
      </c>
    </row>
    <row r="21" spans="1:20" ht="20.25" customHeight="1" thickBot="1" x14ac:dyDescent="0.25">
      <c r="A21" s="59" t="s">
        <v>23</v>
      </c>
      <c r="B21" s="60"/>
      <c r="C21" s="60"/>
      <c r="D21" s="60"/>
      <c r="E21" s="60"/>
      <c r="F21" s="61"/>
      <c r="G21" s="54">
        <f t="shared" ref="G21:S21" si="9">ROUNDUP(SUM(G17:G20),2)</f>
        <v>78500</v>
      </c>
      <c r="H21" s="54">
        <f t="shared" si="9"/>
        <v>0</v>
      </c>
      <c r="I21" s="54">
        <f t="shared" si="9"/>
        <v>100</v>
      </c>
      <c r="J21" s="54">
        <f t="shared" si="9"/>
        <v>2252.9499999999998</v>
      </c>
      <c r="K21" s="54">
        <f t="shared" si="9"/>
        <v>5573.5</v>
      </c>
      <c r="L21" s="54">
        <f t="shared" si="9"/>
        <v>942</v>
      </c>
      <c r="M21" s="54">
        <f t="shared" si="9"/>
        <v>2386.4</v>
      </c>
      <c r="N21" s="54">
        <f t="shared" si="9"/>
        <v>5565.65</v>
      </c>
      <c r="O21" s="54">
        <f t="shared" si="9"/>
        <v>3486.65</v>
      </c>
      <c r="P21" s="54">
        <f t="shared" si="9"/>
        <v>20307.150000000001</v>
      </c>
      <c r="Q21" s="54">
        <f t="shared" si="9"/>
        <v>8226</v>
      </c>
      <c r="R21" s="54">
        <f t="shared" si="9"/>
        <v>12081.15</v>
      </c>
      <c r="S21" s="54">
        <f t="shared" si="9"/>
        <v>70274</v>
      </c>
      <c r="T21" s="55"/>
    </row>
    <row r="22" spans="1:20" ht="20.25" x14ac:dyDescent="0.2">
      <c r="A22" s="20" t="s">
        <v>53</v>
      </c>
      <c r="B22" s="20"/>
      <c r="C22" s="21"/>
      <c r="D22" s="21"/>
      <c r="E22" s="21"/>
      <c r="F22" s="21"/>
      <c r="G22" s="22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3"/>
      <c r="S22" s="25"/>
      <c r="T22" s="25"/>
    </row>
    <row r="23" spans="1:20" ht="20.25" x14ac:dyDescent="0.2">
      <c r="A23" s="26"/>
      <c r="B23" s="26" t="s">
        <v>24</v>
      </c>
      <c r="C23" s="21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26" t="s">
        <v>25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54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55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56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57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4" t="s">
        <v>26</v>
      </c>
      <c r="B29" s="34"/>
      <c r="C29" s="35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6"/>
      <c r="B30" s="36"/>
      <c r="C30" s="37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23.25" x14ac:dyDescent="0.2">
      <c r="A31" s="57" t="s">
        <v>37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</row>
    <row r="32" spans="1:20" ht="23.25" x14ac:dyDescent="0.2">
      <c r="A32" s="58" t="s">
        <v>39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ht="23.25" x14ac:dyDescent="0.2">
      <c r="A33" s="58" t="s">
        <v>38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ht="16.5" x14ac:dyDescent="0.2">
      <c r="A34" s="38"/>
      <c r="B34" s="39"/>
      <c r="C34" s="32"/>
      <c r="D34" s="27"/>
      <c r="E34" s="27"/>
      <c r="F34" s="27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</row>
    <row r="35" spans="1:20" ht="16.5" x14ac:dyDescent="0.2">
      <c r="A35" s="43"/>
      <c r="B35" s="44"/>
      <c r="C35" s="45"/>
      <c r="D35" s="40"/>
      <c r="E35" s="40"/>
      <c r="F35" s="40"/>
      <c r="G35" s="46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2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7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</sheetData>
  <mergeCells count="25">
    <mergeCell ref="P15:P16"/>
    <mergeCell ref="Q15:Q16"/>
    <mergeCell ref="R15:R16"/>
    <mergeCell ref="J14:O14"/>
    <mergeCell ref="A8:T8"/>
    <mergeCell ref="A9:T9"/>
    <mergeCell ref="A10:T10"/>
    <mergeCell ref="A11:T11"/>
    <mergeCell ref="A12:T12"/>
    <mergeCell ref="A31:T31"/>
    <mergeCell ref="A33:T33"/>
    <mergeCell ref="A32:T32"/>
    <mergeCell ref="A21:F21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</mergeCells>
  <phoneticPr fontId="10" type="noConversion"/>
  <conditionalFormatting sqref="A21 B1:B16 B23:B1048576">
    <cfRule type="duplicateValues" dxfId="7" priority="14"/>
  </conditionalFormatting>
  <conditionalFormatting sqref="G14:G16">
    <cfRule type="duplicateValues" dxfId="6" priority="13"/>
  </conditionalFormatting>
  <conditionalFormatting sqref="B17">
    <cfRule type="duplicateValues" dxfId="5" priority="5"/>
  </conditionalFormatting>
  <conditionalFormatting sqref="B17">
    <cfRule type="duplicateValues" dxfId="4" priority="6"/>
  </conditionalFormatting>
  <conditionalFormatting sqref="B18">
    <cfRule type="duplicateValues" dxfId="3" priority="3"/>
  </conditionalFormatting>
  <conditionalFormatting sqref="B18">
    <cfRule type="duplicateValues" dxfId="2" priority="4"/>
  </conditionalFormatting>
  <conditionalFormatting sqref="C20">
    <cfRule type="duplicateValues" dxfId="1" priority="2"/>
  </conditionalFormatting>
  <conditionalFormatting sqref="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Zamaria Martinez</cp:lastModifiedBy>
  <cp:lastPrinted>2022-02-08T14:23:09Z</cp:lastPrinted>
  <dcterms:created xsi:type="dcterms:W3CDTF">2021-08-17T20:49:48Z</dcterms:created>
  <dcterms:modified xsi:type="dcterms:W3CDTF">2023-08-29T14:31:07Z</dcterms:modified>
</cp:coreProperties>
</file>